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040" tabRatio="949" activeTab="1"/>
  </bookViews>
  <sheets>
    <sheet name="QRBSann" sheetId="1" r:id="rId1"/>
    <sheet name="QRPLann" sheetId="2" r:id="rId2"/>
  </sheets>
  <definedNames>
    <definedName name="A">#REF!</definedName>
    <definedName name="AA">#REF!</definedName>
    <definedName name="AB">#REF!</definedName>
    <definedName name="B">#REF!</definedName>
    <definedName name="BB">#REF!</definedName>
    <definedName name="C_">#REF!</definedName>
    <definedName name="CB">#REF!</definedName>
    <definedName name="CC">#REF!</definedName>
    <definedName name="D">#REF!</definedName>
    <definedName name="DB">#REF!</definedName>
    <definedName name="DD">#REF!</definedName>
    <definedName name="E">#REF!</definedName>
    <definedName name="EB">#REF!</definedName>
    <definedName name="EE">#REF!</definedName>
    <definedName name="F">#REF!</definedName>
    <definedName name="FB">#REF!</definedName>
    <definedName name="FF">#REF!</definedName>
    <definedName name="G">#REF!</definedName>
    <definedName name="GB">#REF!</definedName>
    <definedName name="GG">#REF!</definedName>
    <definedName name="I">#REF!</definedName>
    <definedName name="J">#REF!</definedName>
    <definedName name="K">#REF!</definedName>
    <definedName name="KB">#REF!</definedName>
    <definedName name="KKK">#REF!</definedName>
    <definedName name="L">#REF!</definedName>
    <definedName name="M">#REF!</definedName>
    <definedName name="M_A_">#REF!</definedName>
    <definedName name="M_B_">#REF!</definedName>
    <definedName name="N_A_">#REF!</definedName>
    <definedName name="N_B_">#REF!</definedName>
    <definedName name="P">#REF!</definedName>
    <definedName name="Q">#REF!</definedName>
    <definedName name="R_">#REF!</definedName>
    <definedName name="S">#REF!</definedName>
    <definedName name="SR">#REF!</definedName>
    <definedName name="SRF">#REF!</definedName>
    <definedName name="SRFB">#REF!</definedName>
    <definedName name="T">#REF!</definedName>
    <definedName name="TB">#REF!</definedName>
  </definedNames>
  <calcPr fullCalcOnLoad="1"/>
</workbook>
</file>

<file path=xl/sharedStrings.xml><?xml version="1.0" encoding="utf-8"?>
<sst xmlns="http://schemas.openxmlformats.org/spreadsheetml/2006/main" count="130" uniqueCount="100">
  <si>
    <t>JOHAN HOLDINGS BERHAD</t>
  </si>
  <si>
    <t>RM'000</t>
  </si>
  <si>
    <t>CURRENT</t>
  </si>
  <si>
    <t>Fixed Assets</t>
  </si>
  <si>
    <t>Current Assets</t>
  </si>
  <si>
    <t>Stocks</t>
  </si>
  <si>
    <t>Current Liabilities</t>
  </si>
  <si>
    <t>Taxation</t>
  </si>
  <si>
    <t>Goodwill on Consolidation</t>
  </si>
  <si>
    <t>Future Tax Benefits</t>
  </si>
  <si>
    <t>Share Capital</t>
  </si>
  <si>
    <t>Exchange Reserve</t>
  </si>
  <si>
    <t>Minority Interest</t>
  </si>
  <si>
    <t>Turnover</t>
  </si>
  <si>
    <t>Share Premium</t>
  </si>
  <si>
    <t>Short Term Borrowings</t>
  </si>
  <si>
    <t>Long Term Borrowings</t>
  </si>
  <si>
    <t>CONSOLIDATED BALANCE SHEET</t>
  </si>
  <si>
    <t xml:space="preserve">AS AT 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</si>
  <si>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</si>
  <si>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</si>
  <si>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</si>
  <si>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</si>
  <si>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</si>
  <si>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</si>
  <si>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</si>
  <si>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Investment in Associated Companies</t>
  </si>
  <si>
    <t>Long Term Investments</t>
  </si>
  <si>
    <t>Land and Development Expenditure</t>
  </si>
  <si>
    <t>Trade Debtors</t>
  </si>
  <si>
    <t>Other Debtors</t>
  </si>
  <si>
    <t>Cash and Bank Balances</t>
  </si>
  <si>
    <t>Trade Creditors</t>
  </si>
  <si>
    <t>Other Creditors</t>
  </si>
  <si>
    <t>Provision for Taxation</t>
  </si>
  <si>
    <t>Shareholders' Funds</t>
  </si>
  <si>
    <t>Reserves</t>
  </si>
  <si>
    <t>Other Long Term Liabilities</t>
  </si>
  <si>
    <t>Net tangible assets per share (sen)</t>
  </si>
  <si>
    <t>CONSOLIDATED INCOME STATEMENT</t>
  </si>
  <si>
    <t>INDIVIDUAL QUARTER</t>
  </si>
  <si>
    <t>CUMULATIVE QUARTER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</si>
  <si>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</si>
  <si>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</si>
  <si>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</si>
  <si>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</si>
  <si>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</si>
  <si>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</si>
  <si>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</si>
  <si>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</si>
  <si>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</si>
  <si>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</si>
  <si>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</si>
  <si>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</si>
  <si>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</si>
  <si>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</si>
  <si>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[c]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</si>
  <si>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</si>
  <si>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</si>
  <si>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</si>
  <si>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</si>
  <si>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</si>
  <si>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</t>
  </si>
  <si>
    <t>tax, minority interest and extraordinary items</t>
  </si>
  <si>
    <t>(f)</t>
  </si>
  <si>
    <t xml:space="preserve">Share in the results of associated </t>
  </si>
  <si>
    <t>companies</t>
  </si>
  <si>
    <t>(g)</t>
  </si>
  <si>
    <t xml:space="preserve">Profit/(loss) before taxation, minority </t>
  </si>
  <si>
    <t>(h)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</si>
  <si>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</si>
  <si>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</si>
  <si>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</si>
  <si>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</si>
  <si>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</si>
  <si>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</si>
  <si>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</si>
  <si>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</si>
  <si>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</si>
  <si>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</si>
  <si>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</si>
  <si>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</si>
  <si>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</si>
  <si>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</si>
  <si>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 xml:space="preserve">items attributable to members of the </t>
  </si>
  <si>
    <t>company</t>
  </si>
  <si>
    <t>dividends, if any: -</t>
  </si>
  <si>
    <t>Fully diluted EPS</t>
  </si>
  <si>
    <t xml:space="preserve">after deducting any provision for preference </t>
  </si>
  <si>
    <t>Earning/(loss) per share based on 2(j) above</t>
  </si>
  <si>
    <t>Basic Loss Per Share (sen)</t>
  </si>
  <si>
    <t>Capital and Revaluation Reserves</t>
  </si>
  <si>
    <t>Profit and Loss Account</t>
  </si>
  <si>
    <t>(The figures have not been audited)</t>
  </si>
  <si>
    <t>31.10.2000</t>
  </si>
  <si>
    <t>Net Current Liabilities</t>
  </si>
  <si>
    <t>31.01.2001</t>
  </si>
  <si>
    <t>31.10.2001</t>
  </si>
  <si>
    <t>Quarterly Report on Consolidated Results For The Financial Quarter Ended 31 October 2001</t>
  </si>
  <si>
    <t>Quarterly Report For The 3rd Financial Quarter Ended 31 October 2001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</si>
</sst>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#,##0.0000_);\(#,##0.0000\)"/>
    <numFmt numFmtId="172" formatCode="hh:mm:ss\ AM/PM_)"/>
    <numFmt numFmtId="173" formatCode="#,##0.000000000_);\(#,##0.000000000\)"/>
    <numFmt numFmtId="174" formatCode="#,##0.0_);[Red]\(#,##0.0\)"/>
    <numFmt numFmtId="175" formatCode="#,##0.000_);[Red]\(#,##0.000\)"/>
    <numFmt numFmtId="176" formatCode="#,##0.0000_);[Red]\(#,##0.0000\)"/>
    <numFmt numFmtId="177" formatCode="0.0%"/>
    <numFmt numFmtId="178" formatCode="#,##0.00000_);[Red]\(#,##0.00000\)"/>
    <numFmt numFmtId="179" formatCode="#,##0.000000_);[Red]\(#,##0.000000\)"/>
    <numFmt numFmtId="180" formatCode="#,##0.0000000_);[Red]\(#,##0.0000000\)"/>
    <numFmt numFmtId="181" formatCode="#,##0.00000000_);[Red]\(#,##0.00000000\)"/>
    <numFmt numFmtId="182" formatCode="_(* #,##0.0_);_(* \(#,##0.0\);_(* &quot;-&quot;??_);_(@_)"/>
    <numFmt numFmtId="183" formatCode="_(* #,##0_);_(* \(#,##0\);_(* &quot;-&quot;??_);_(@_)"/>
    <numFmt numFmtId="184" formatCode="mm/dd/yy_)"/>
    <numFmt numFmtId="185" formatCode="#,##0.0_);\(#,##0.0\)"/>
    <numFmt numFmtId="186" formatCode="_(* #,##0.000_);_(* \(#,##0.000\);_(* &quot;-&quot;??_);_(@_)"/>
    <numFmt numFmtId="187" formatCode="0.0000000"/>
    <numFmt numFmtId="188" formatCode="0.000000"/>
    <numFmt numFmtId="189" formatCode="#,##0.000000000_);[Red]\(#,##0.000000000\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0.0"/>
    <numFmt numFmtId="198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3" fontId="0" fillId="0" borderId="0" xfId="15" applyNumberFormat="1" applyAlignment="1">
      <alignment/>
    </xf>
    <xf numFmtId="0" fontId="1" fillId="0" borderId="0" xfId="0" applyFont="1" applyAlignment="1">
      <alignment/>
    </xf>
    <xf numFmtId="183" fontId="0" fillId="0" borderId="1" xfId="15" applyNumberFormat="1" applyBorder="1" applyAlignment="1">
      <alignment/>
    </xf>
    <xf numFmtId="183" fontId="0" fillId="0" borderId="0" xfId="15" applyNumberFormat="1" applyBorder="1" applyAlignment="1">
      <alignment/>
    </xf>
    <xf numFmtId="183" fontId="0" fillId="0" borderId="2" xfId="15" applyNumberFormat="1" applyBorder="1" applyAlignment="1">
      <alignment/>
    </xf>
    <xf numFmtId="0" fontId="1" fillId="0" borderId="0" xfId="0" applyFont="1" applyAlignment="1">
      <alignment horizontal="center"/>
    </xf>
    <xf numFmtId="183" fontId="0" fillId="0" borderId="3" xfId="15" applyNumberFormat="1" applyBorder="1" applyAlignment="1">
      <alignment/>
    </xf>
    <xf numFmtId="183" fontId="0" fillId="0" borderId="4" xfId="15" applyNumberFormat="1" applyBorder="1" applyAlignment="1">
      <alignment/>
    </xf>
    <xf numFmtId="183" fontId="1" fillId="0" borderId="0" xfId="15" applyNumberFormat="1" applyFont="1" applyBorder="1" applyAlignment="1">
      <alignment/>
    </xf>
    <xf numFmtId="183" fontId="1" fillId="0" borderId="5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3" fontId="0" fillId="0" borderId="6" xfId="15" applyNumberFormat="1" applyBorder="1" applyAlignment="1">
      <alignment/>
    </xf>
    <xf numFmtId="182" fontId="1" fillId="0" borderId="6" xfId="15" applyNumberFormat="1" applyFont="1" applyBorder="1" applyAlignment="1">
      <alignment/>
    </xf>
    <xf numFmtId="182" fontId="0" fillId="0" borderId="0" xfId="0" applyNumberFormat="1" applyAlignment="1">
      <alignment/>
    </xf>
    <xf numFmtId="183" fontId="0" fillId="0" borderId="7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22" fontId="0" fillId="0" borderId="0" xfId="0" applyNumberFormat="1" applyAlignment="1">
      <alignment horizontal="left"/>
    </xf>
    <xf numFmtId="43" fontId="0" fillId="0" borderId="6" xfId="15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48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</cols>
  <sheetData>
    <row r="1" ht="12.75">
      <c r="A1" s="2" t="s">
        <v>0</v>
      </c>
    </row>
    <row r="2" ht="12.75">
      <c r="A2" s="2"/>
    </row>
    <row r="3" spans="1:7" ht="12.75">
      <c r="A3" s="2" t="s">
        <v>99</v>
      </c>
      <c r="G3" s="18"/>
    </row>
    <row r="4" ht="12.75">
      <c r="A4" s="2"/>
    </row>
    <row r="5" ht="12.75">
      <c r="A5" s="2" t="s">
        <v>17</v>
      </c>
    </row>
    <row r="7" spans="5:7" ht="12.75">
      <c r="E7" s="6" t="s">
        <v>18</v>
      </c>
      <c r="G7" s="6" t="s">
        <v>19</v>
      </c>
    </row>
    <row r="8" spans="5:7" ht="12.75">
      <c r="E8" s="6" t="s">
        <v>20</v>
      </c>
      <c r="G8" s="6" t="s">
        <v>21</v>
      </c>
    </row>
    <row r="9" spans="5:7" ht="12.75">
      <c r="E9" s="6" t="s">
        <v>22</v>
      </c>
      <c r="G9" s="6" t="s">
        <v>23</v>
      </c>
    </row>
    <row r="10" spans="5:7" ht="12.75">
      <c r="E10" s="6" t="s">
        <v>24</v>
      </c>
      <c r="G10" s="6" t="s">
        <v>25</v>
      </c>
    </row>
    <row r="11" spans="5:7" ht="12.75">
      <c r="E11" s="6" t="s">
        <v>97</v>
      </c>
      <c r="G11" s="6" t="s">
        <v>96</v>
      </c>
    </row>
    <row r="12" spans="5:7" ht="12.75">
      <c r="E12" s="6" t="s">
        <v>1</v>
      </c>
      <c r="G12" s="6" t="s">
        <v>1</v>
      </c>
    </row>
    <row r="14" spans="5:7" ht="12.75">
      <c r="E14" s="1"/>
      <c r="G14" s="1"/>
    </row>
    <row r="15" spans="1:7" ht="12.75">
      <c r="A15">
        <v>1</v>
      </c>
      <c r="B15" t="s">
        <v>3</v>
      </c>
      <c r="E15" s="1">
        <v>303550</v>
      </c>
      <c r="G15" s="1">
        <v>306032</v>
      </c>
    </row>
    <row r="16" spans="1:7" ht="12.75">
      <c r="A16">
        <v>2</v>
      </c>
      <c r="B16" t="s">
        <v>26</v>
      </c>
      <c r="E16" s="1">
        <v>52823</v>
      </c>
      <c r="G16" s="1">
        <f>52229</f>
        <v>52229</v>
      </c>
    </row>
    <row r="17" spans="1:7" ht="12.75">
      <c r="A17">
        <v>3</v>
      </c>
      <c r="B17" t="s">
        <v>27</v>
      </c>
      <c r="E17" s="1">
        <v>36635</v>
      </c>
      <c r="G17" s="1">
        <f>36635</f>
        <v>36635</v>
      </c>
    </row>
    <row r="18" spans="1:7" ht="12.75">
      <c r="A18">
        <v>4</v>
      </c>
      <c r="B18" t="s">
        <v>28</v>
      </c>
      <c r="E18" s="1">
        <v>57436</v>
      </c>
      <c r="G18" s="1">
        <f>57407</f>
        <v>57407</v>
      </c>
    </row>
    <row r="19" spans="1:7" ht="12.75">
      <c r="A19">
        <v>5</v>
      </c>
      <c r="B19" t="s">
        <v>8</v>
      </c>
      <c r="E19" s="1">
        <v>73105</v>
      </c>
      <c r="G19" s="1">
        <f>72620</f>
        <v>72620</v>
      </c>
    </row>
    <row r="20" spans="1:7" ht="12.75">
      <c r="A20">
        <v>6</v>
      </c>
      <c r="B20" t="s">
        <v>9</v>
      </c>
      <c r="E20" s="1">
        <v>100</v>
      </c>
      <c r="G20" s="1">
        <f>555</f>
        <v>555</v>
      </c>
    </row>
    <row r="21" spans="5:7" ht="12.75">
      <c r="E21" s="1"/>
      <c r="G21" s="1"/>
    </row>
    <row r="22" spans="1:7" ht="12.75">
      <c r="A22">
        <v>7</v>
      </c>
      <c r="B22" t="s">
        <v>4</v>
      </c>
      <c r="E22" s="1"/>
      <c r="G22" s="1"/>
    </row>
    <row r="23" spans="3:7" ht="12.75">
      <c r="C23" t="s">
        <v>5</v>
      </c>
      <c r="E23" s="5">
        <v>177892</v>
      </c>
      <c r="G23" s="5">
        <f>136902</f>
        <v>136902</v>
      </c>
    </row>
    <row r="24" spans="3:7" ht="12.75">
      <c r="C24" t="s">
        <v>29</v>
      </c>
      <c r="E24" s="7">
        <v>182464</v>
      </c>
      <c r="G24" s="7">
        <f>152120</f>
        <v>152120</v>
      </c>
    </row>
    <row r="25" spans="3:7" ht="12.75">
      <c r="C25" t="s">
        <v>30</v>
      </c>
      <c r="E25" s="7">
        <v>165826</v>
      </c>
      <c r="G25" s="7">
        <f>172853</f>
        <v>172853</v>
      </c>
    </row>
    <row r="26" spans="3:7" ht="12.75">
      <c r="C26" t="s">
        <v>31</v>
      </c>
      <c r="E26" s="7">
        <v>49269</v>
      </c>
      <c r="G26" s="7">
        <f>63829</f>
        <v>63829</v>
      </c>
    </row>
    <row r="27" spans="5:7" ht="12.75">
      <c r="E27" s="7"/>
      <c r="G27" s="7"/>
    </row>
    <row r="28" spans="5:7" ht="12.75">
      <c r="E28" s="8">
        <f>SUM(E23:E27)</f>
        <v>575451</v>
      </c>
      <c r="G28" s="8">
        <f>SUM(G23:G27)</f>
        <v>525704</v>
      </c>
    </row>
    <row r="29" spans="5:7" ht="12.75">
      <c r="E29" s="1"/>
      <c r="G29" s="4"/>
    </row>
    <row r="30" spans="1:7" ht="12.75">
      <c r="A30">
        <v>8</v>
      </c>
      <c r="B30" t="s">
        <v>6</v>
      </c>
      <c r="E30" s="1"/>
      <c r="G30" s="1"/>
    </row>
    <row r="31" spans="3:7" ht="12.75">
      <c r="C31" t="s">
        <v>15</v>
      </c>
      <c r="E31" s="5">
        <v>441859</v>
      </c>
      <c r="G31" s="5">
        <v>431292</v>
      </c>
    </row>
    <row r="32" spans="3:7" ht="12.75">
      <c r="C32" t="s">
        <v>32</v>
      </c>
      <c r="E32" s="7">
        <v>249200</v>
      </c>
      <c r="G32" s="7">
        <v>183518</v>
      </c>
    </row>
    <row r="33" spans="3:7" ht="12.75">
      <c r="C33" t="s">
        <v>33</v>
      </c>
      <c r="E33" s="7">
        <v>97101</v>
      </c>
      <c r="G33" s="7">
        <f>96665</f>
        <v>96665</v>
      </c>
    </row>
    <row r="34" spans="3:7" ht="12.75">
      <c r="C34" t="s">
        <v>34</v>
      </c>
      <c r="E34" s="7">
        <v>7370</v>
      </c>
      <c r="G34" s="7">
        <f>9131</f>
        <v>9131</v>
      </c>
    </row>
    <row r="35" spans="5:7" ht="12.75">
      <c r="E35" s="7"/>
      <c r="G35" s="7"/>
    </row>
    <row r="36" spans="5:7" ht="12.75">
      <c r="E36" s="8">
        <f>SUM(E31:E35)</f>
        <v>795530</v>
      </c>
      <c r="G36" s="8">
        <f>SUM(G31:G35)</f>
        <v>720606</v>
      </c>
    </row>
    <row r="37" spans="5:7" ht="12.75">
      <c r="E37" s="1"/>
      <c r="G37" s="1"/>
    </row>
    <row r="38" spans="1:7" ht="12.75">
      <c r="A38">
        <v>9</v>
      </c>
      <c r="B38" t="s">
        <v>95</v>
      </c>
      <c r="E38" s="1">
        <f>E28-E36</f>
        <v>-220079</v>
      </c>
      <c r="G38" s="1">
        <f>G28-G36</f>
        <v>-194902</v>
      </c>
    </row>
    <row r="39" spans="5:7" ht="12.75">
      <c r="E39" s="1"/>
      <c r="G39" s="9"/>
    </row>
    <row r="40" spans="5:7" ht="13.5" thickBot="1">
      <c r="E40" s="10">
        <f>SUM(E15:E20)+E38</f>
        <v>303570</v>
      </c>
      <c r="G40" s="10">
        <f>SUM(G15:G20)+G38</f>
        <v>330576</v>
      </c>
    </row>
    <row r="41" spans="5:7" ht="13.5" thickTop="1">
      <c r="E41" s="1"/>
      <c r="G41" s="9"/>
    </row>
    <row r="42" spans="5:7" ht="12.75">
      <c r="E42" s="1"/>
      <c r="G42" s="1"/>
    </row>
    <row r="43" spans="1:7" ht="12.75">
      <c r="A43">
        <v>10</v>
      </c>
      <c r="B43" t="s">
        <v>35</v>
      </c>
      <c r="E43" s="1"/>
      <c r="G43" s="1"/>
    </row>
    <row r="44" spans="2:7" ht="12.75">
      <c r="B44" t="s">
        <v>10</v>
      </c>
      <c r="E44" s="1">
        <v>154685</v>
      </c>
      <c r="G44" s="1">
        <v>154686</v>
      </c>
    </row>
    <row r="45" spans="2:7" ht="12.75">
      <c r="B45" t="s">
        <v>36</v>
      </c>
      <c r="E45" s="1"/>
      <c r="G45" s="1"/>
    </row>
    <row r="46" spans="3:7" ht="12.75">
      <c r="C46" t="s">
        <v>14</v>
      </c>
      <c r="E46" s="1">
        <v>72269</v>
      </c>
      <c r="G46" s="1">
        <v>72266</v>
      </c>
    </row>
    <row r="47" spans="3:7" ht="12.75">
      <c r="C47" t="s">
        <v>91</v>
      </c>
      <c r="E47" s="1">
        <v>54151</v>
      </c>
      <c r="G47" s="1">
        <f>48230+7946</f>
        <v>56176</v>
      </c>
    </row>
    <row r="48" spans="3:7" ht="12.75">
      <c r="C48" t="s">
        <v>92</v>
      </c>
      <c r="E48" s="1">
        <v>-65928</v>
      </c>
      <c r="G48" s="1">
        <f>-48346</f>
        <v>-48346</v>
      </c>
    </row>
    <row r="49" spans="3:7" ht="12.75">
      <c r="C49" t="s">
        <v>11</v>
      </c>
      <c r="E49" s="1">
        <v>-13221</v>
      </c>
      <c r="G49" s="1">
        <f>-6464</f>
        <v>-6464</v>
      </c>
    </row>
    <row r="50" spans="5:7" ht="12.75">
      <c r="E50" s="3"/>
      <c r="G50" s="3"/>
    </row>
    <row r="51" spans="5:7" ht="12.75">
      <c r="E51" s="1">
        <f>SUM(E44:E50)</f>
        <v>201956</v>
      </c>
      <c r="G51" s="1">
        <f>SUM(G44:G50)</f>
        <v>228318</v>
      </c>
    </row>
    <row r="52" spans="5:7" ht="12.75">
      <c r="E52" s="1"/>
      <c r="G52" s="1"/>
    </row>
    <row r="53" spans="1:7" ht="12.75">
      <c r="A53">
        <v>11</v>
      </c>
      <c r="B53" t="s">
        <v>12</v>
      </c>
      <c r="E53" s="1">
        <v>25332</v>
      </c>
      <c r="G53" s="1">
        <f>25423</f>
        <v>25423</v>
      </c>
    </row>
    <row r="54" spans="1:7" ht="12.75">
      <c r="A54">
        <v>12</v>
      </c>
      <c r="B54" t="s">
        <v>16</v>
      </c>
      <c r="E54" s="1">
        <v>75596</v>
      </c>
      <c r="G54" s="1">
        <f>75118+911</f>
        <v>76029</v>
      </c>
    </row>
    <row r="55" spans="1:7" ht="12.75">
      <c r="A55">
        <v>13</v>
      </c>
      <c r="B55" t="s">
        <v>37</v>
      </c>
      <c r="E55" s="1">
        <v>686</v>
      </c>
      <c r="G55" s="1">
        <f>806</f>
        <v>806</v>
      </c>
    </row>
    <row r="56" spans="5:7" ht="12.75">
      <c r="E56" s="1"/>
      <c r="G56" s="1"/>
    </row>
    <row r="57" spans="5:7" ht="13.5" thickBot="1">
      <c r="E57" s="10">
        <f>SUM(E51:E56)</f>
        <v>303570</v>
      </c>
      <c r="G57" s="10">
        <f>SUM(G51:G56)</f>
        <v>330576</v>
      </c>
    </row>
    <row r="58" spans="5:7" ht="13.5" thickTop="1">
      <c r="E58" s="1"/>
      <c r="G58" s="1"/>
    </row>
    <row r="59" spans="5:7" ht="12.75">
      <c r="E59" s="1"/>
      <c r="G59" s="1"/>
    </row>
    <row r="60" spans="1:7" ht="13.5" thickBot="1">
      <c r="A60">
        <v>14</v>
      </c>
      <c r="B60" t="s">
        <v>38</v>
      </c>
      <c r="E60" s="14">
        <f>(E51-E19-E20)/(E44*2)*100</f>
        <v>41.61715744900928</v>
      </c>
      <c r="F60" s="15"/>
      <c r="G60" s="14">
        <f>(G51-G19-G20)/(G44*2)*100</f>
        <v>50.14771860414</v>
      </c>
    </row>
    <row r="61" spans="5:7" ht="13.5" thickTop="1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</sheetData>
  <printOptions/>
  <pageMargins left="0.7480314960629921" right="0.7480314960629921" top="0.984251968503937" bottom="0.984251968503937" header="0.5118110236220472" footer="0.5118110236220472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8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31.7109375" style="0" customWidth="1"/>
    <col min="5" max="5" width="2.7109375" style="0" customWidth="1"/>
    <col min="6" max="6" width="13.7109375" style="0" customWidth="1"/>
    <col min="7" max="7" width="2.7109375" style="0" customWidth="1"/>
    <col min="8" max="8" width="13.7109375" style="0" customWidth="1"/>
    <col min="9" max="9" width="2.7109375" style="0" customWidth="1"/>
    <col min="10" max="10" width="13.7109375" style="0" customWidth="1"/>
    <col min="11" max="11" width="2.7109375" style="0" customWidth="1"/>
    <col min="12" max="12" width="13.7109375" style="0" customWidth="1"/>
    <col min="13" max="13" width="2.7109375" style="0" customWidth="1"/>
  </cols>
  <sheetData>
    <row r="1" ht="12.75">
      <c r="A1" s="2" t="s">
        <v>0</v>
      </c>
    </row>
    <row r="2" ht="12.75">
      <c r="A2" s="2"/>
    </row>
    <row r="3" spans="1:12" ht="12.75">
      <c r="A3" s="2" t="s">
        <v>98</v>
      </c>
      <c r="L3" s="18"/>
    </row>
    <row r="4" ht="12.75">
      <c r="A4" s="2" t="s">
        <v>93</v>
      </c>
    </row>
    <row r="5" ht="12.75">
      <c r="A5" s="2"/>
    </row>
    <row r="6" ht="12.75">
      <c r="A6" s="2" t="s">
        <v>39</v>
      </c>
    </row>
    <row r="7" ht="12.75">
      <c r="A7" s="2"/>
    </row>
    <row r="8" spans="1:13" ht="12.75">
      <c r="A8" s="2"/>
      <c r="F8" s="20" t="s">
        <v>40</v>
      </c>
      <c r="G8" s="21"/>
      <c r="H8" s="22"/>
      <c r="J8" s="20" t="s">
        <v>41</v>
      </c>
      <c r="K8" s="21"/>
      <c r="L8" s="22"/>
      <c r="M8" s="17"/>
    </row>
    <row r="9" spans="6:13" ht="12.75">
      <c r="F9" s="2"/>
      <c r="G9" s="11"/>
      <c r="H9" s="12" t="s">
        <v>21</v>
      </c>
      <c r="J9" s="12"/>
      <c r="K9" s="11"/>
      <c r="L9" s="12" t="s">
        <v>21</v>
      </c>
      <c r="M9" s="12"/>
    </row>
    <row r="10" spans="6:13" ht="12.75">
      <c r="F10" s="12" t="s">
        <v>2</v>
      </c>
      <c r="G10" s="11"/>
      <c r="H10" s="12" t="s">
        <v>42</v>
      </c>
      <c r="J10" s="12" t="s">
        <v>2</v>
      </c>
      <c r="K10" s="11"/>
      <c r="L10" s="12" t="s">
        <v>42</v>
      </c>
      <c r="M10" s="12"/>
    </row>
    <row r="11" spans="6:13" ht="12.75">
      <c r="F11" s="12" t="s">
        <v>42</v>
      </c>
      <c r="G11" s="11"/>
      <c r="H11" s="12" t="s">
        <v>43</v>
      </c>
      <c r="J11" s="12" t="s">
        <v>42</v>
      </c>
      <c r="K11" s="11"/>
      <c r="L11" s="12" t="s">
        <v>43</v>
      </c>
      <c r="M11" s="12"/>
    </row>
    <row r="12" spans="6:13" ht="12.75">
      <c r="F12" s="12" t="s">
        <v>24</v>
      </c>
      <c r="G12" s="11"/>
      <c r="H12" s="12" t="s">
        <v>24</v>
      </c>
      <c r="J12" s="12" t="s">
        <v>44</v>
      </c>
      <c r="K12" s="11"/>
      <c r="L12" s="12" t="s">
        <v>45</v>
      </c>
      <c r="M12" s="12"/>
    </row>
    <row r="13" spans="6:13" ht="12.75">
      <c r="F13" s="12" t="s">
        <v>97</v>
      </c>
      <c r="G13" s="11"/>
      <c r="H13" s="12" t="s">
        <v>94</v>
      </c>
      <c r="J13" s="12" t="s">
        <v>97</v>
      </c>
      <c r="K13" s="11"/>
      <c r="L13" s="12" t="s">
        <v>94</v>
      </c>
      <c r="M13" s="12"/>
    </row>
    <row r="14" spans="6:13" ht="12.75">
      <c r="F14" s="12" t="s">
        <v>1</v>
      </c>
      <c r="G14" s="11"/>
      <c r="H14" s="12" t="s">
        <v>1</v>
      </c>
      <c r="J14" s="12" t="s">
        <v>1</v>
      </c>
      <c r="K14" s="11"/>
      <c r="L14" s="12" t="s">
        <v>1</v>
      </c>
      <c r="M14" s="12"/>
    </row>
    <row r="16" spans="1:25" ht="13.5" thickBot="1">
      <c r="A16">
        <v>1</v>
      </c>
      <c r="B16" t="s">
        <v>46</v>
      </c>
      <c r="C16" t="s">
        <v>13</v>
      </c>
      <c r="F16" s="13">
        <v>407035</v>
      </c>
      <c r="G16" s="1"/>
      <c r="H16" s="13">
        <v>265448</v>
      </c>
      <c r="I16" s="1"/>
      <c r="J16" s="13">
        <v>1101977</v>
      </c>
      <c r="K16" s="1"/>
      <c r="L16" s="13">
        <v>878489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6:25" ht="13.5" thickTop="1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3.5" thickBot="1">
      <c r="B18" t="s">
        <v>47</v>
      </c>
      <c r="C18" t="s">
        <v>48</v>
      </c>
      <c r="F18" s="13">
        <v>0</v>
      </c>
      <c r="G18" s="1"/>
      <c r="H18" s="13">
        <v>0</v>
      </c>
      <c r="I18" s="1"/>
      <c r="J18" s="13">
        <v>0</v>
      </c>
      <c r="K18" s="1"/>
      <c r="L18" s="13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6:25" ht="13.5" thickTop="1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ht="13.5" thickBot="1">
      <c r="B20" t="s">
        <v>49</v>
      </c>
      <c r="C20" t="s">
        <v>50</v>
      </c>
      <c r="F20" s="13">
        <v>1793</v>
      </c>
      <c r="G20" s="1"/>
      <c r="H20" s="13">
        <v>1396</v>
      </c>
      <c r="I20" s="1"/>
      <c r="J20" s="13">
        <v>5464</v>
      </c>
      <c r="K20" s="1"/>
      <c r="L20" s="13">
        <v>2841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6:25" ht="13.5" thickTop="1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>
        <v>2</v>
      </c>
      <c r="B22" t="s">
        <v>46</v>
      </c>
      <c r="C22" t="s">
        <v>51</v>
      </c>
      <c r="F22" s="4">
        <v>14236</v>
      </c>
      <c r="G22" s="1"/>
      <c r="H22" s="1">
        <v>11769</v>
      </c>
      <c r="I22" s="1"/>
      <c r="J22" s="1">
        <v>43435</v>
      </c>
      <c r="K22" s="1"/>
      <c r="L22" s="1">
        <v>39576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3:25" ht="12.75">
      <c r="C23" t="s">
        <v>52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3:25" ht="12.75">
      <c r="C24" t="s">
        <v>53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3:25" ht="12.75">
      <c r="C25" t="s">
        <v>54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6:25" ht="12.75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2:25" ht="12.75">
      <c r="B27" t="s">
        <v>47</v>
      </c>
      <c r="C27" t="s">
        <v>55</v>
      </c>
      <c r="F27" s="4">
        <v>-13438</v>
      </c>
      <c r="G27" s="1"/>
      <c r="H27" s="1">
        <f>-11830</f>
        <v>-11830</v>
      </c>
      <c r="I27" s="1"/>
      <c r="J27" s="1">
        <v>-42579</v>
      </c>
      <c r="K27" s="1"/>
      <c r="L27" s="1">
        <f>-41506</f>
        <v>-41506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6:25" ht="12.7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2:25" ht="12.75">
      <c r="B29" t="s">
        <v>56</v>
      </c>
      <c r="C29" t="s">
        <v>57</v>
      </c>
      <c r="F29" s="4">
        <v>-3600</v>
      </c>
      <c r="G29" s="1"/>
      <c r="H29" s="1">
        <f>-4609</f>
        <v>-4609</v>
      </c>
      <c r="I29" s="1"/>
      <c r="J29" s="1">
        <v>-12192</v>
      </c>
      <c r="K29" s="1"/>
      <c r="L29" s="1">
        <f>-13479</f>
        <v>-13479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6:25" ht="12.7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2.75">
      <c r="B31" t="s">
        <v>58</v>
      </c>
      <c r="C31" t="s">
        <v>59</v>
      </c>
      <c r="F31" s="4">
        <v>-1022.6</v>
      </c>
      <c r="G31" s="1"/>
      <c r="H31" s="1">
        <f>-32</f>
        <v>-32</v>
      </c>
      <c r="I31" s="1"/>
      <c r="J31" s="1">
        <v>-1023</v>
      </c>
      <c r="K31" s="1"/>
      <c r="L31" s="1">
        <v>2979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6:25" ht="12.75">
      <c r="F32" s="3"/>
      <c r="G32" s="1"/>
      <c r="H32" s="3"/>
      <c r="I32" s="1"/>
      <c r="J32" s="3"/>
      <c r="K32" s="1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5" ht="12.75">
      <c r="B33" t="s">
        <v>60</v>
      </c>
      <c r="C33" t="s">
        <v>61</v>
      </c>
      <c r="F33" s="1">
        <f>SUM(F22:F32)</f>
        <v>-3824.6</v>
      </c>
      <c r="G33" s="1"/>
      <c r="H33" s="1">
        <f>SUM(H22:H32)</f>
        <v>-4702</v>
      </c>
      <c r="I33" s="1"/>
      <c r="J33" s="1">
        <f>SUM(J22:J32)</f>
        <v>-12359</v>
      </c>
      <c r="K33" s="1"/>
      <c r="L33" s="1">
        <f>SUM(L22:L32)</f>
        <v>-12430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3:25" ht="12.75">
      <c r="C34" t="s">
        <v>52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3:25" ht="12.75">
      <c r="C35" t="s">
        <v>62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3:25" ht="12.75">
      <c r="C36" t="s">
        <v>63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6:25" ht="12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2:25" ht="12.75">
      <c r="B38" t="s">
        <v>64</v>
      </c>
      <c r="C38" t="s">
        <v>65</v>
      </c>
      <c r="F38" s="4">
        <v>-47</v>
      </c>
      <c r="G38" s="1"/>
      <c r="H38" s="1">
        <f>-444</f>
        <v>-444</v>
      </c>
      <c r="I38" s="1"/>
      <c r="J38" s="1">
        <v>1710</v>
      </c>
      <c r="K38" s="1"/>
      <c r="L38" s="1">
        <f>-2101</f>
        <v>-2101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3:25" ht="12.75">
      <c r="C39" t="s">
        <v>66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6:25" ht="12.75">
      <c r="F40" s="3"/>
      <c r="G40" s="1"/>
      <c r="H40" s="3"/>
      <c r="I40" s="1"/>
      <c r="J40" s="3"/>
      <c r="K40" s="1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2:25" ht="12.75">
      <c r="B41" t="s">
        <v>67</v>
      </c>
      <c r="C41" t="s">
        <v>68</v>
      </c>
      <c r="F41" s="1">
        <f>SUM(F33:F40)</f>
        <v>-3871.6</v>
      </c>
      <c r="G41" s="1"/>
      <c r="H41" s="1">
        <f>SUM(H33:H40)</f>
        <v>-5146</v>
      </c>
      <c r="I41" s="1"/>
      <c r="J41" s="1">
        <f>SUM(J33:J40)</f>
        <v>-10649</v>
      </c>
      <c r="K41" s="1"/>
      <c r="L41" s="1">
        <f>SUM(L33:L40)</f>
        <v>-14531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25" ht="12.75">
      <c r="C42" t="s">
        <v>54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6:25" ht="12.7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2:25" ht="12.75">
      <c r="B44" t="s">
        <v>69</v>
      </c>
      <c r="C44" t="s">
        <v>7</v>
      </c>
      <c r="F44" s="4">
        <v>-1395</v>
      </c>
      <c r="G44" s="1"/>
      <c r="H44" s="1">
        <f>-1293</f>
        <v>-1293</v>
      </c>
      <c r="I44" s="1"/>
      <c r="J44" s="1">
        <v>-5031</v>
      </c>
      <c r="K44" s="1"/>
      <c r="L44" s="1">
        <f>-3742</f>
        <v>-3742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6:25" ht="12.75">
      <c r="F45" s="3"/>
      <c r="G45" s="1"/>
      <c r="H45" s="3"/>
      <c r="I45" s="1"/>
      <c r="J45" s="3"/>
      <c r="K45" s="1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2:25" ht="12.75">
      <c r="B46" t="s">
        <v>70</v>
      </c>
      <c r="C46" t="s">
        <v>70</v>
      </c>
      <c r="D46" t="s">
        <v>71</v>
      </c>
      <c r="F46" s="1">
        <f>SUM(F41:F45)</f>
        <v>-5266.6</v>
      </c>
      <c r="G46" s="1"/>
      <c r="H46" s="1">
        <f>SUM(H41:H45)</f>
        <v>-6439</v>
      </c>
      <c r="I46" s="1"/>
      <c r="J46" s="1">
        <f>SUM(J41:J45)</f>
        <v>-15680</v>
      </c>
      <c r="K46" s="1"/>
      <c r="L46" s="1">
        <f>SUM(L41:L45)</f>
        <v>-18273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4:25" ht="12.75">
      <c r="D47" t="s">
        <v>72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6:25" ht="12.7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3:25" ht="12.75">
      <c r="C49" t="s">
        <v>73</v>
      </c>
      <c r="D49" t="s">
        <v>74</v>
      </c>
      <c r="F49" s="4">
        <v>-655</v>
      </c>
      <c r="G49" s="1"/>
      <c r="H49" s="1">
        <f>-116</f>
        <v>-116</v>
      </c>
      <c r="I49" s="1"/>
      <c r="J49" s="1">
        <v>-1902</v>
      </c>
      <c r="K49" s="1"/>
      <c r="L49" s="1">
        <f>-1439</f>
        <v>-1439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6:25" ht="12.75">
      <c r="F50" s="3"/>
      <c r="G50" s="1"/>
      <c r="H50" s="3"/>
      <c r="I50" s="1"/>
      <c r="J50" s="3"/>
      <c r="K50" s="1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2:25" ht="12.75">
      <c r="B51" t="s">
        <v>75</v>
      </c>
      <c r="C51" t="s">
        <v>76</v>
      </c>
      <c r="F51" s="1">
        <f>SUM(F46:F50)</f>
        <v>-5921.6</v>
      </c>
      <c r="G51" s="1"/>
      <c r="H51" s="1">
        <f>SUM(H46:H50)</f>
        <v>-6555</v>
      </c>
      <c r="I51" s="1"/>
      <c r="J51" s="1">
        <f>SUM(J46:J50)</f>
        <v>-17582</v>
      </c>
      <c r="K51" s="1"/>
      <c r="L51" s="1">
        <f>SUM(L46:L50)</f>
        <v>-19712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3:25" ht="12.75">
      <c r="C52" t="s">
        <v>77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6:25" ht="12.7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5" ht="12.75">
      <c r="B54" t="s">
        <v>78</v>
      </c>
      <c r="C54" t="s">
        <v>70</v>
      </c>
      <c r="D54" t="s">
        <v>79</v>
      </c>
      <c r="F54" s="1">
        <v>0</v>
      </c>
      <c r="G54" s="1"/>
      <c r="H54" s="1">
        <v>0</v>
      </c>
      <c r="I54" s="1"/>
      <c r="J54" s="1">
        <v>0</v>
      </c>
      <c r="K54" s="1"/>
      <c r="L54" s="1">
        <f>H54</f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3:25" ht="12.75">
      <c r="C55" t="s">
        <v>73</v>
      </c>
      <c r="D55" t="s">
        <v>74</v>
      </c>
      <c r="F55" s="1">
        <v>0</v>
      </c>
      <c r="G55" s="1"/>
      <c r="H55" s="1">
        <v>0</v>
      </c>
      <c r="I55" s="1"/>
      <c r="J55" s="1">
        <v>0</v>
      </c>
      <c r="K55" s="1"/>
      <c r="L55" s="1">
        <f>H55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3:25" ht="12.75">
      <c r="C56" t="s">
        <v>80</v>
      </c>
      <c r="D56" t="s">
        <v>81</v>
      </c>
      <c r="F56" s="1">
        <v>0</v>
      </c>
      <c r="G56" s="1"/>
      <c r="H56" s="1">
        <v>0</v>
      </c>
      <c r="I56" s="1"/>
      <c r="J56" s="1">
        <v>0</v>
      </c>
      <c r="K56" s="1"/>
      <c r="L56" s="1">
        <f>H56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4:25" ht="12.75">
      <c r="D57" t="s">
        <v>77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6:25" ht="12.75">
      <c r="F58" s="3"/>
      <c r="G58" s="1"/>
      <c r="H58" s="3"/>
      <c r="I58" s="1"/>
      <c r="J58" s="3"/>
      <c r="K58" s="1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2:25" ht="12.75">
      <c r="B59" t="s">
        <v>82</v>
      </c>
      <c r="C59" t="s">
        <v>83</v>
      </c>
      <c r="F59" s="16">
        <f>SUM(F51:F58)</f>
        <v>-5921.6</v>
      </c>
      <c r="G59" s="1"/>
      <c r="H59" s="16">
        <f>SUM(H51:H58)</f>
        <v>-6555</v>
      </c>
      <c r="I59" s="1"/>
      <c r="J59" s="16">
        <f>SUM(J51:J58)</f>
        <v>-17582</v>
      </c>
      <c r="K59" s="1"/>
      <c r="L59" s="16">
        <f>SUM(L51:L58)</f>
        <v>-19712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3:25" ht="12.75">
      <c r="C60" t="s">
        <v>84</v>
      </c>
      <c r="F60" s="4"/>
      <c r="G60" s="1"/>
      <c r="H60" s="4"/>
      <c r="I60" s="1"/>
      <c r="J60" s="4"/>
      <c r="K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3:25" ht="13.5" thickBot="1">
      <c r="C61" t="s">
        <v>85</v>
      </c>
      <c r="F61" s="13"/>
      <c r="G61" s="1"/>
      <c r="H61" s="13"/>
      <c r="I61" s="1"/>
      <c r="J61" s="13"/>
      <c r="K61" s="1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6:25" ht="13.5" thickTop="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>
        <v>3</v>
      </c>
      <c r="B63" t="s">
        <v>46</v>
      </c>
      <c r="C63" t="s">
        <v>89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3:25" ht="12.75">
      <c r="C64" t="s">
        <v>88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3:25" ht="12.75">
      <c r="C65" t="s">
        <v>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6:25" ht="12.7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3:25" ht="13.5" thickBot="1">
      <c r="C67" t="s">
        <v>70</v>
      </c>
      <c r="D67" t="s">
        <v>90</v>
      </c>
      <c r="F67" s="19">
        <f>SUM(F59/(QRBSann!E44*2))*100</f>
        <v>-1.914083459934706</v>
      </c>
      <c r="G67" s="1"/>
      <c r="H67" s="19">
        <f>SUM(H59/(QRBSann!G44*2))*100</f>
        <v>-2.118808424808968</v>
      </c>
      <c r="I67" s="1"/>
      <c r="J67" s="19">
        <f>SUM(J59/(QRBSann!E44*2))*100</f>
        <v>-5.683162556162523</v>
      </c>
      <c r="K67" s="1"/>
      <c r="L67" s="19">
        <f>SUM(L59/(QRBSann!G44*2))*100</f>
        <v>-6.371617340935831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6:25" ht="13.5" thickTop="1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3:25" ht="12.75" hidden="1">
      <c r="C69" t="s">
        <v>73</v>
      </c>
      <c r="D69" t="s">
        <v>87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6:25" ht="12.7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6:25" ht="12.7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6:25" ht="12.7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6:25" ht="12.7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2:25" ht="12.75">
      <c r="B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6:25" ht="12.7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6:25" ht="12.7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6:25" ht="12.7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6:25" ht="12.7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6:25" ht="12.7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6:25" ht="12.7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6:25" ht="12.7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6:25" ht="12.7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6:25" ht="12.7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6:25" ht="12.7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6:25" ht="12.7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6:25" ht="12.7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6:25" ht="12.7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6:25" ht="12.7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6:25" ht="12.7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6:25" ht="12.7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6:25" ht="12.7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6:25" ht="12.7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6:25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6:25" ht="12.7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6:25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6:25" ht="12.7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6:25" ht="12.7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6:25" ht="12.7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6:25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6:25" ht="12.7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6:25" ht="12.7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6:25" ht="12.7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6:25" ht="12.7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6:25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6:25" ht="12.7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6:25" ht="12.7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6:25" ht="12.7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6:25" ht="12.7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6:25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6:25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6:25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6:25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6:25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6:25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6:25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6:25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6:25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6:25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6:25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6:25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6:25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6:25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6:25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6:25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6:25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6:25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6:25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6:25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6:25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6:25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6:25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6:25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6:25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6:25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6:25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6:25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6:25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6:25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6:25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6:25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6:25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6:25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6:25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6:25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6:25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6:25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6:25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6:25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6:25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6:25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6:25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6:25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6:25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6:25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6:25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6:25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6:25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6:25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6:25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6:25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6:25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6:25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6:25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6:25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6:25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6:25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6:25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6:25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6:25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6:25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6:25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6:25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6:25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6:25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6:25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6:25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6:25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6:25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6:25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6:25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6:25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6:25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6:25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6:25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6:25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6:25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6:25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6:25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6:25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6:25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6:25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6:25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6:25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6:25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6:25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6:25" ht="12.7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6:25" ht="12.7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6:25" ht="12.7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6:25" ht="12.7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6:25" ht="12.7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6:25" ht="12.7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6:25" ht="12.7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6:25" ht="12.7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6:25" ht="12.7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6:25" ht="12.7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6:25" ht="12.7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6:25" ht="12.7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6:25" ht="12.7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6:25" ht="12.7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6:25" ht="12.7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6:25" ht="12.7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6:25" ht="12.7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6:25" ht="12.7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6:25" ht="12.7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6:25" ht="12.7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6:25" ht="12.7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6:25" ht="12.7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6:25" ht="12.7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6:25" ht="12.7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6:25" ht="12.7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6:25" ht="12.7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6:25" ht="12.7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6:25" ht="12.7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6:25" ht="12.7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6:25" ht="12.7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6:25" ht="12.7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6:25" ht="12.7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6:25" ht="12.7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6:25" ht="12.7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6:25" ht="12.7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6:25" ht="12.7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6:25" ht="12.7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6:25" ht="12.7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6:25" ht="12.7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6:25" ht="12.7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6:25" ht="12.7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6:25" ht="12.7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6:25" ht="12.7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6:25" ht="12.7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6:25" ht="12.7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6:25" ht="12.7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6:25" ht="12.7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6:25" ht="12.7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6:25" ht="12.7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6:25" ht="12.7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6:25" ht="12.7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6:25" ht="12.7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6:25" ht="12.7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6:25" ht="12.75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6:25" ht="12.75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6:25" ht="12.75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6:25" ht="12.75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6:25" ht="12.7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6:25" ht="12.7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6:25" ht="12.75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6:25" ht="12.75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6:25" ht="12.7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6:25" ht="12.7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6:25" ht="12.7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6:25" ht="12.7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6:25" ht="12.7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6:25" ht="12.7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6:25" ht="12.7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6:25" ht="12.7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6:25" ht="12.7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6:25" ht="12.7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6:25" ht="12.7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6:25" ht="12.7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6:25" ht="12.7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6:25" ht="12.7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6:25" ht="12.7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6:25" ht="12.7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6:25" ht="12.7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6:25" ht="12.7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6:25" ht="12.7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6:25" ht="12.7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6:25" ht="12.7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6:25" ht="12.7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6:25" ht="12.7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6:25" ht="12.7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6:25" ht="12.7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6:25" ht="12.7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6:25" ht="12.7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6:25" ht="12.7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6:25" ht="12.7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6:25" ht="12.7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6:25" ht="12.7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6:25" ht="12.7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6:25" ht="12.7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6:25" ht="12.7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6:25" ht="12.7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6:25" ht="12.7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6:25" ht="12.7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6:25" ht="12.7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6:25" ht="12.7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6:25" ht="12.7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6:25" ht="12.7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6:25" ht="12.7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6:25" ht="12.7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6:25" ht="12.7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6:25" ht="12.7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6:25" ht="12.7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6:25" ht="12.7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6:25" ht="12.7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6:25" ht="12.7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6:25" ht="12.7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6:25" ht="12.7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6:25" ht="12.7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6:25" ht="12.7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6:25" ht="12.7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6:25" ht="12.7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6:25" ht="12.7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6:25" ht="12.7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6:25" ht="12.7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6:25" ht="12.7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6:25" ht="12.7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6:25" ht="12.7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6:25" ht="12.7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6:25" ht="12.7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6:25" ht="12.7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6:25" ht="12.7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6:25" ht="12.7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6:25" ht="12.7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6:25" ht="12.7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6:25" ht="12.7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6:25" ht="12.7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6:25" ht="12.7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6:25" ht="12.7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6:25" ht="12.7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6:25" ht="12.7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6:25" ht="12.7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6:25" ht="12.7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6:25" ht="12.7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6:25" ht="12.7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6:25" ht="12.7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6:25" ht="12.7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6:25" ht="12.7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6:25" ht="12.7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6:25" ht="12.7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6:25" ht="12.7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6:25" ht="12.7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6:25" ht="12.7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6:25" ht="12.7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6:25" ht="12.7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6:25" ht="12.7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6:25" ht="12.7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6:25" ht="12.7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6:25" ht="12.7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6:25" ht="12.7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6:25" ht="12.7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6:25" ht="12.7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6:25" ht="12.7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6:25" ht="12.7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6:25" ht="12.7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6:25" ht="12.7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6:25" ht="12.7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6:25" ht="12.7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6:25" ht="12.7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6:25" ht="12.7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6:25" ht="12.7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6:25" ht="12.7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6:25" ht="12.7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6:25" ht="12.7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6:25" ht="12.7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6:25" ht="12.7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6:25" ht="12.7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6:25" ht="12.7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6:25" ht="12.7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6:25" ht="12.7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6:25" ht="12.7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6:25" ht="12.7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6:25" ht="12.7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6:25" ht="12.7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6:25" ht="12.7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6:25" ht="12.7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6:25" ht="12.7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6:25" ht="12.7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6:25" ht="12.7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6:25" ht="12.7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6:25" ht="12.7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6:25" ht="12.7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6:25" ht="12.7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6:25" ht="12.7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6:25" ht="12.7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6:25" ht="12.7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6:25" ht="12.7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6:25" ht="12.7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6:25" ht="12.7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6:25" ht="12.7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6:25" ht="12.7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6:25" ht="12.7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6:25" ht="12.7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6:25" ht="12.7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6:25" ht="12.7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6:25" ht="12.7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6:25" ht="12.7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6:25" ht="12.7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6:25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6:25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6:25" ht="12.7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6:25" ht="12.7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6:25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6:25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6:25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6:25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6:25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6:25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6:25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6:25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6:25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6:25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6:25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6:25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6:25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6:25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6:25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6:25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6:25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6:25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6:25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6:25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6:25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6:25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6:25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6:25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6:25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6:25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6:25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6:25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6:25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6:25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6:25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6:25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6:25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6:25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6:25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6:25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6:25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6:25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6:25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6:25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6:25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6:25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6:25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6:25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6:25" ht="12.7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6:25" ht="12.7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6:25" ht="12.7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6:25" ht="12.7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6:25" ht="12.7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6:25" ht="12.7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6:25" ht="12.75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6:25" ht="12.75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6:25" ht="12.75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6:25" ht="12.75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6:25" ht="12.75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6:25" ht="12.75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6:25" ht="12.75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6:25" ht="12.75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6:25" ht="12.75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6:25" ht="12.75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6:25" ht="12.75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6:25" ht="12.75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6:25" ht="12.75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6:25" ht="12.75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6:25" ht="12.75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6:25" ht="12.75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6:25" ht="12.75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</sheetData>
  <mergeCells count="2">
    <mergeCell ref="F8:H8"/>
    <mergeCell ref="J8:L8"/>
  </mergeCells>
  <printOptions/>
  <pageMargins left="0.7480314960629921" right="0.7480314960629921" top="0.984251968503937" bottom="0.2362204724409449" header="0.5118110236220472" footer="0.5118110236220472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Holdings Berhad</dc:creator>
  <cp:keywords/>
  <dc:description/>
  <cp:lastModifiedBy>cmy</cp:lastModifiedBy>
  <cp:lastPrinted>2001-12-21T01:38:57Z</cp:lastPrinted>
  <dcterms:created xsi:type="dcterms:W3CDTF">1996-09-04T08:46:14Z</dcterms:created>
  <dcterms:modified xsi:type="dcterms:W3CDTF">2001-03-18T14:05:13Z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